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Inputs" sheetId="1" r:id="rId1"/>
    <sheet name="Yield Calculator" sheetId="2" r:id="rId2"/>
    <sheet name="Cost Calculator" sheetId="3" r:id="rId3"/>
    <sheet name="Profit &amp; ROI Dashboard" sheetId="4" r:id="rId4"/>
  </sheets>
  <calcPr calcId="124519" fullCalcOnLoad="1"/>
</workbook>
</file>

<file path=xl/sharedStrings.xml><?xml version="1.0" encoding="utf-8"?>
<sst xmlns="http://schemas.openxmlformats.org/spreadsheetml/2006/main" count="57" uniqueCount="44">
  <si>
    <t>Parameter</t>
  </si>
  <si>
    <t>Your Input</t>
  </si>
  <si>
    <t>Corm price per kg (₹)</t>
  </si>
  <si>
    <t>Average corm weight (g)</t>
  </si>
  <si>
    <t>Corms purchased (kg)</t>
  </si>
  <si>
    <t>Sprouting rate (%)</t>
  </si>
  <si>
    <t>Flowers per corm</t>
  </si>
  <si>
    <t>Stigma yield per flower (mg)</t>
  </si>
  <si>
    <t>Selling price per gram (₹)</t>
  </si>
  <si>
    <t>Electricity cost (₹/kWh)</t>
  </si>
  <si>
    <t>Total wattage of setup (W)</t>
  </si>
  <si>
    <t>Hours per day</t>
  </si>
  <si>
    <t>Days of operation</t>
  </si>
  <si>
    <t>Packaging &amp; misc (₹)</t>
  </si>
  <si>
    <t>Labor cost per hour (₹)</t>
  </si>
  <si>
    <t>Labor hours</t>
  </si>
  <si>
    <t>Climate equipment cost (₹)</t>
  </si>
  <si>
    <t>Rack &amp; tray cost (₹)</t>
  </si>
  <si>
    <t>Calculation</t>
  </si>
  <si>
    <t>Formula</t>
  </si>
  <si>
    <t>Output</t>
  </si>
  <si>
    <t>Number of corms</t>
  </si>
  <si>
    <t>Flowering corms</t>
  </si>
  <si>
    <t>Total flowers</t>
  </si>
  <si>
    <t>Total stigma weight (mg)</t>
  </si>
  <si>
    <t>Yield (g)</t>
  </si>
  <si>
    <t>Cost Component</t>
  </si>
  <si>
    <t>Cost (₹)</t>
  </si>
  <si>
    <t>Corms cost</t>
  </si>
  <si>
    <t>Electricity cost</t>
  </si>
  <si>
    <t>Labor cost</t>
  </si>
  <si>
    <t>Packaging &amp; misc</t>
  </si>
  <si>
    <t>Climate equipment (amortized over 3 yrs)</t>
  </si>
  <si>
    <t>Racks &amp; trays (amortized over 5 yrs)</t>
  </si>
  <si>
    <t>Total Cost</t>
  </si>
  <si>
    <t>Metric</t>
  </si>
  <si>
    <t>Value</t>
  </si>
  <si>
    <t>Total revenue (₹)</t>
  </si>
  <si>
    <t>Total cost (₹)</t>
  </si>
  <si>
    <t>Net profit (₹)</t>
  </si>
  <si>
    <t>Profit per gram (₹)</t>
  </si>
  <si>
    <t>ROI (%)</t>
  </si>
  <si>
    <t>Break-even price/g (₹)</t>
  </si>
  <si>
    <t>Break-even yield required (g)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</si>
</sst>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F0D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1" fillId="3" borderId="0" xfId="0" applyFont="1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17"/>
  <sheetViews>
    <sheetView tabSelected="1" workbookViewId="0"/>
  </sheetViews>
  <sheetFormatPr defaultRowHeight="15"/>
  <cols>
    <col min="1" max="1" width="40.7109375" customWidth="1"/>
    <col min="2" max="2" width="20.7109375" style="1" customWidth="1"/>
  </cols>
  <sheetData>
    <row r="1" spans="1:2">
      <c r="A1" s="2" t="s">
        <v>0</v>
      </c>
      <c r="B1" s="2" t="s">
        <v>1</v>
      </c>
    </row>
    <row r="2" spans="1:2">
      <c r="A2" t="s">
        <v>2</v>
      </c>
      <c r="B2" s="1">
        <v>600</v>
      </c>
    </row>
    <row r="3" spans="1:2">
      <c r="A3" t="s">
        <v>3</v>
      </c>
      <c r="B3" s="1">
        <v>10</v>
      </c>
    </row>
    <row r="4" spans="1:2">
      <c r="A4" t="s">
        <v>4</v>
      </c>
      <c r="B4" s="1">
        <v>10</v>
      </c>
    </row>
    <row r="5" spans="1:2">
      <c r="A5" t="s">
        <v>5</v>
      </c>
      <c r="B5" s="1">
        <v>0.9</v>
      </c>
    </row>
    <row r="6" spans="1:2">
      <c r="A6" t="s">
        <v>6</v>
      </c>
      <c r="B6" s="1">
        <v>1</v>
      </c>
    </row>
    <row r="7" spans="1:2">
      <c r="A7" t="s">
        <v>7</v>
      </c>
      <c r="B7" s="1">
        <v>2.5</v>
      </c>
    </row>
    <row r="8" spans="1:2">
      <c r="A8" t="s">
        <v>8</v>
      </c>
      <c r="B8" s="1">
        <v>300</v>
      </c>
    </row>
    <row r="9" spans="1:2">
      <c r="A9" t="s">
        <v>9</v>
      </c>
      <c r="B9" s="1">
        <v>9</v>
      </c>
    </row>
    <row r="10" spans="1:2">
      <c r="A10" t="s">
        <v>10</v>
      </c>
      <c r="B10" s="1">
        <v>800</v>
      </c>
    </row>
    <row r="11" spans="1:2">
      <c r="A11" t="s">
        <v>11</v>
      </c>
      <c r="B11" s="1">
        <v>6</v>
      </c>
    </row>
    <row r="12" spans="1:2">
      <c r="A12" t="s">
        <v>12</v>
      </c>
      <c r="B12" s="1">
        <v>60</v>
      </c>
    </row>
    <row r="13" spans="1:2">
      <c r="A13" t="s">
        <v>13</v>
      </c>
      <c r="B13" s="1">
        <v>2000</v>
      </c>
    </row>
    <row r="14" spans="1:2">
      <c r="A14" t="s">
        <v>14</v>
      </c>
      <c r="B14" s="1">
        <v>150</v>
      </c>
    </row>
    <row r="15" spans="1:2">
      <c r="A15" t="s">
        <v>15</v>
      </c>
      <c r="B15" s="1">
        <v>30</v>
      </c>
    </row>
    <row r="16" spans="1:2">
      <c r="A16" t="s">
        <v>16</v>
      </c>
      <c r="B16" s="1">
        <v>20000</v>
      </c>
    </row>
    <row r="17" spans="1:2">
      <c r="A17" t="s">
        <v>17</v>
      </c>
      <c r="B17" s="1">
        <v>8000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C6"/>
  <sheetViews>
    <sheetView workbookViewId="0"/>
  </sheetViews>
  <sheetFormatPr defaultRowHeight="15"/>
  <cols>
    <col min="1" max="1" width="30.7109375" customWidth="1"/>
    <col min="2" max="2" width="45.7109375" customWidth="1"/>
    <col min="3" max="3" width="20.7109375" style="3" customWidth="1"/>
  </cols>
  <sheetData>
    <row r="1" spans="1:3">
      <c r="A1" s="2" t="s">
        <v>18</v>
      </c>
      <c r="B1" s="2" t="s">
        <v>19</v>
      </c>
      <c r="C1" s="2" t="s">
        <v>20</v>
      </c>
    </row>
    <row r="2" spans="1:3">
      <c r="A2" t="s">
        <v>21</v>
      </c>
      <c r="B2">
        <f>Inputs!$B$4*(1000/Inputs!$B$3)</f>
        <v>0</v>
      </c>
    </row>
    <row r="3" spans="1:3">
      <c r="A3" t="s">
        <v>22</v>
      </c>
      <c r="B3">
        <f>B2*Inputs!$B$5</f>
        <v>0</v>
      </c>
    </row>
    <row r="4" spans="1:3">
      <c r="A4" t="s">
        <v>23</v>
      </c>
      <c r="B4">
        <f>B3*Inputs!$B$6</f>
        <v>0</v>
      </c>
    </row>
    <row r="5" spans="1:3">
      <c r="A5" t="s">
        <v>24</v>
      </c>
      <c r="B5">
        <f>B4*Inputs!$B$7</f>
        <v>0</v>
      </c>
    </row>
    <row r="6" spans="1:3">
      <c r="A6" t="s">
        <v>25</v>
      </c>
      <c r="B6">
        <f>B5/1000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sheetFormatPr defaultRowHeight="15"/>
  <cols>
    <col min="1" max="1" width="45.7109375" customWidth="1"/>
    <col min="2" max="2" width="50.7109375" customWidth="1"/>
    <col min="3" max="3" width="20.7109375" style="3" customWidth="1"/>
  </cols>
  <sheetData>
    <row r="1" spans="1:3">
      <c r="A1" s="2" t="s">
        <v>26</v>
      </c>
      <c r="B1" s="2" t="s">
        <v>19</v>
      </c>
      <c r="C1" s="2" t="s">
        <v>27</v>
      </c>
    </row>
    <row r="2" spans="1:3">
      <c r="A2" t="s">
        <v>28</v>
      </c>
      <c r="B2">
        <f>Inputs!$B$1 * Inputs!$B$4</f>
        <v>0</v>
      </c>
    </row>
    <row r="3" spans="1:3">
      <c r="A3" t="s">
        <v>29</v>
      </c>
      <c r="B3">
        <f>(Inputs!$B$10/1000)*Inputs!$B$11*Inputs!$B$12*Inputs!$B$9</f>
        <v>0</v>
      </c>
    </row>
    <row r="4" spans="1:3">
      <c r="A4" t="s">
        <v>30</v>
      </c>
      <c r="B4">
        <f>Inputs!$B$14*Inputs!$B$15</f>
        <v>0</v>
      </c>
    </row>
    <row r="5" spans="1:3">
      <c r="A5" t="s">
        <v>31</v>
      </c>
      <c r="B5">
        <f>Inputs!$B$13</f>
        <v>0</v>
      </c>
    </row>
    <row r="6" spans="1:3">
      <c r="A6" t="s">
        <v>32</v>
      </c>
      <c r="B6">
        <f>Inputs!$B$16/3</f>
        <v>0</v>
      </c>
    </row>
    <row r="7" spans="1:3">
      <c r="A7" t="s">
        <v>33</v>
      </c>
      <c r="B7">
        <f>Inputs!$B$17/5</f>
        <v>0</v>
      </c>
    </row>
    <row r="8" spans="1:3">
      <c r="A8" t="s">
        <v>34</v>
      </c>
      <c r="B8">
        <f>SUM(C2:C7)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sheetFormatPr defaultRowHeight="15"/>
  <cols>
    <col min="1" max="1" width="40.7109375" customWidth="1"/>
    <col min="2" max="2" width="50.7109375" customWidth="1"/>
    <col min="3" max="3" width="20.7109375" style="3" customWidth="1"/>
  </cols>
  <sheetData>
    <row r="1" spans="1:3">
      <c r="A1" s="2" t="s">
        <v>35</v>
      </c>
      <c r="B1" s="2" t="s">
        <v>19</v>
      </c>
      <c r="C1" s="2" t="s">
        <v>36</v>
      </c>
    </row>
    <row r="2" spans="1:3">
      <c r="A2" t="s">
        <v>37</v>
      </c>
      <c r="B2">
        <f>'Yield Calculator'!$B$6 * Inputs!$B$8</f>
        <v>0</v>
      </c>
    </row>
    <row r="3" spans="1:3">
      <c r="A3" t="s">
        <v>38</v>
      </c>
      <c r="B3">
        <f>'Cost Calculator'!$C$8</f>
        <v>0</v>
      </c>
    </row>
    <row r="4" spans="1:3">
      <c r="A4" t="s">
        <v>39</v>
      </c>
      <c r="B4">
        <f>B2 - B3</f>
        <v>0</v>
      </c>
    </row>
    <row r="5" spans="1:3">
      <c r="A5" t="s">
        <v>40</v>
      </c>
      <c r="B5">
        <f>B4 / 'Yield Calculator'!$B$6</f>
        <v>0</v>
      </c>
    </row>
    <row r="6" spans="1:3">
      <c r="A6" t="s">
        <v>41</v>
      </c>
      <c r="B6">
        <f>IF(B3=0,0, B4 / B3 * 100)</f>
        <v>0</v>
      </c>
    </row>
    <row r="7" spans="1:3">
      <c r="A7" t="s">
        <v>42</v>
      </c>
      <c r="B7">
        <f>IF('Yield Calculator'!$B$6=0,0, B3 / 'Yield Calculator'!$B$6)</f>
        <v>0</v>
      </c>
    </row>
    <row r="8" spans="1:3">
      <c r="A8" t="s">
        <v>43</v>
      </c>
      <c r="B8">
        <f>IF(Inputs!$B$8=0,0, B3 / Inputs!$B$8)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Inputs</vt:lpstr>
      <vt:lpstr>Yield Calculator</vt:lpstr>
      <vt:lpstr>Cost Calculator</vt:lpstr>
      <vt:lpstr>Profit &amp; ROI Dashboard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2025-11-28T12:07:01Z</dcterms:created>
  <dcterms:modified xsi:type="dcterms:W3CDTF">2025-11-28T12:07:01Z</dcterms:modified>
</cp:coreProperties>
</file>